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Local Disk F\Sunil Tenders\1 In House OPEN Tender\Under TQ and CQ\458 COMMERCIAL AND DOEMSTIC WORK\PUR DOC\"/>
    </mc:Choice>
  </mc:AlternateContent>
  <bookViews>
    <workbookView xWindow="0" yWindow="0" windowWidth="19200" windowHeight="6610"/>
  </bookViews>
  <sheets>
    <sheet name="Summary" sheetId="13" r:id="rId1"/>
    <sheet name="PRICE BREAKUP" sheetId="12" r:id="rId2"/>
  </sheets>
  <definedNames>
    <definedName name="_xlnm.Print_Area" localSheetId="0">Summary!$A$1:$E$16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2" l="1"/>
  <c r="F61" i="12"/>
  <c r="F60" i="12"/>
  <c r="F59" i="12"/>
  <c r="F58" i="12"/>
  <c r="F57" i="12"/>
  <c r="F56" i="12"/>
  <c r="F55" i="12"/>
  <c r="F54" i="12"/>
  <c r="F53" i="12"/>
  <c r="F52" i="12"/>
  <c r="F51" i="12"/>
  <c r="F50" i="12"/>
  <c r="F49" i="12"/>
  <c r="F48" i="12"/>
  <c r="F47" i="12"/>
  <c r="F46" i="12"/>
  <c r="F45" i="12"/>
  <c r="F44" i="12"/>
  <c r="F43" i="12"/>
  <c r="F42" i="12"/>
  <c r="F41" i="12"/>
  <c r="F40" i="12"/>
  <c r="F39" i="12"/>
  <c r="F38" i="12"/>
  <c r="F37" i="12"/>
  <c r="F36" i="12"/>
  <c r="F35" i="12"/>
  <c r="F34" i="12"/>
  <c r="F33" i="12"/>
  <c r="F32" i="12"/>
  <c r="F31" i="12"/>
  <c r="F30" i="12"/>
  <c r="F29" i="12"/>
  <c r="F28" i="12"/>
  <c r="F27" i="12"/>
  <c r="F26" i="12"/>
  <c r="F25" i="12"/>
  <c r="F24" i="12"/>
  <c r="F23" i="12"/>
  <c r="F22" i="12"/>
  <c r="F21" i="12"/>
  <c r="F20" i="12"/>
  <c r="F19" i="12"/>
  <c r="F18" i="12"/>
  <c r="F17" i="12"/>
  <c r="F16" i="12"/>
  <c r="F15" i="12"/>
  <c r="F14" i="12"/>
  <c r="F13" i="12"/>
  <c r="F12" i="12"/>
  <c r="F11" i="12"/>
  <c r="F10" i="12"/>
  <c r="F9" i="12"/>
  <c r="F6" i="12"/>
  <c r="F5" i="12"/>
  <c r="F4" i="12"/>
  <c r="F62" i="12" l="1"/>
  <c r="F63" i="12" l="1"/>
  <c r="F64" i="12" s="1"/>
  <c r="C6" i="13"/>
  <c r="E6" i="13" s="1"/>
  <c r="E7" i="13" s="1"/>
  <c r="E8" i="13" s="1"/>
  <c r="E9" i="13" s="1"/>
</calcChain>
</file>

<file path=xl/sharedStrings.xml><?xml version="1.0" encoding="utf-8"?>
<sst xmlns="http://schemas.openxmlformats.org/spreadsheetml/2006/main" count="171" uniqueCount="104">
  <si>
    <t xml:space="preserve">Item No. </t>
  </si>
  <si>
    <t>Activity</t>
  </si>
  <si>
    <t>PE PIPELINE</t>
  </si>
  <si>
    <t>Restoration</t>
  </si>
  <si>
    <t>a)</t>
  </si>
  <si>
    <t>Asphalting</t>
  </si>
  <si>
    <t>Meter</t>
  </si>
  <si>
    <t>b)</t>
  </si>
  <si>
    <t>Cement Concrete</t>
  </si>
  <si>
    <t>c)</t>
  </si>
  <si>
    <t>Ties/Stone slab/Paver Blocks/Curb Stones</t>
  </si>
  <si>
    <t>d)</t>
  </si>
  <si>
    <t>Brick Soling/Channels, etc.</t>
  </si>
  <si>
    <t>Nos.</t>
  </si>
  <si>
    <t>Fabrication &amp; Installation of Markers</t>
  </si>
  <si>
    <t>RCC Route Markers</t>
  </si>
  <si>
    <t>Warning Plate Markers</t>
  </si>
  <si>
    <t>Excavation of Hard rock/surface</t>
  </si>
  <si>
    <t>Cutting of PCC/RCC surface with thickness more than 12° or Continuous asphalt multi-layer/ Malba/ Brick/Boulders more than 24". (Malba shall be considered as a strata where soil is in mixed form of debris/building rubbish or discarded pieces of bricks/stones)</t>
  </si>
  <si>
    <t>RM</t>
  </si>
  <si>
    <t>Rock Cutting encountered while excavation of trenches for item 1.1 of SOR, not exceeding 1.5 meter in width, and lift upto 1.5 meter, including getting out the excavated soil and disposal of excavated soil as directed within a lead of 50 meter. In case of rocky soil, the bedding shall be done with approved/ good quality packing sand, subject to the approval of the EIC, the size distribution of the sand shall be the same as per soil. The packing sand shall be placed to a minimum thickness of 150mm around the pipe in case of rocky terrain,</t>
  </si>
  <si>
    <t>CU, Meter</t>
  </si>
  <si>
    <t>Construction of RCC structure for protection of service line for drain/nallah Crossings</t>
  </si>
  <si>
    <t>Structural works</t>
  </si>
  <si>
    <t>kg</t>
  </si>
  <si>
    <t>Isolation Ball valve and appliance valve</t>
  </si>
  <si>
    <t>Isolation Ball Valve 1/2 max. 6 bar (g)</t>
  </si>
  <si>
    <t>Isolation Ball Valve 3/4 max. 6 bar (9)</t>
  </si>
  <si>
    <t>Isolation Ball Valve 1 max. 6 bar (g)</t>
  </si>
  <si>
    <t>For 63 mm Pipeline</t>
  </si>
  <si>
    <t xml:space="preserve">Coversion of commercial Applliances/Industrial </t>
  </si>
  <si>
    <t xml:space="preserve">Nos. </t>
  </si>
  <si>
    <t>Nos</t>
  </si>
  <si>
    <t>Total Price including GST</t>
  </si>
  <si>
    <t>ASTM A106, Gr. B, Seamless, PE, 1.5" NB, XS, their fittings and installation of meter and regulator (as applicable)</t>
  </si>
  <si>
    <t>ASTM A106, Gr. B (Charpy), Seamless, BE, 2" NB, XS, their fittings and installation of meter and regulator (as applicable)</t>
  </si>
  <si>
    <t>For 20/ 32 mm Pipeline</t>
  </si>
  <si>
    <t xml:space="preserve">Transition fittings PE Pipe 20mm x GI Pipe 1/2" (PE 100 SDR11) </t>
  </si>
  <si>
    <t xml:space="preserve">Transition fittings PE Pipe 32mm x GI Pipe 1" (PE 100 SDR11) </t>
  </si>
  <si>
    <t xml:space="preserve">Installation of GI Service Pipe </t>
  </si>
  <si>
    <t>Installation &amp; testing of GI  ¾” Pipe All Floors (Including Installation of Risers)</t>
  </si>
  <si>
    <t xml:space="preserve">Comissioning of  GI ¾”pipe  All floors </t>
  </si>
  <si>
    <t xml:space="preserve">Comissioning of  GI 1”pipe  All floors </t>
  </si>
  <si>
    <t>Meters</t>
  </si>
  <si>
    <t>LS</t>
  </si>
  <si>
    <t>Supply, Erection, welding &amp; Installation of CS pipes &amp; fittings (all types) including all types of Valves (Ball/Check/GLOBE) for piping and common headers along with branching for Industrial /commercial connections.</t>
  </si>
  <si>
    <t xml:space="preserve">for G-6/G-10 Diaphragm Meter </t>
  </si>
  <si>
    <t xml:space="preserve">for G-16 Diaphragm Meter </t>
  </si>
  <si>
    <t xml:space="preserve">for G25 Diaphragm Meter </t>
  </si>
  <si>
    <t>Supply of SS adoptor wather complete for diaphragh Meter  (Supply Only)- 1 Set conttains 2 piece</t>
  </si>
  <si>
    <t>Set</t>
  </si>
  <si>
    <t>Liosoning with local authority for laying of MDPE pipe/ LMC Connection</t>
  </si>
  <si>
    <t>Installation of valve in pit including supply of valves</t>
  </si>
  <si>
    <t>Supply of isolation valves (as per data sheet) and installtion of valves in the valve pits as per typical drawing and specification enclosed and instructions of Engineer-in-charge, Payment of valve pits shall be paid separately as por SOR,</t>
  </si>
  <si>
    <t>PE Valve 20/32 mm dia</t>
  </si>
  <si>
    <t>PE Valve 63 mm dia</t>
  </si>
  <si>
    <t>Type- having intermal size of Minimum 600 x 600mm</t>
  </si>
  <si>
    <t>Installation of Commercial Regulators, Metres and connection</t>
  </si>
  <si>
    <t>Installation &amp; testing of GI  1” Pipe All Floors (Including Installation of Risers)( Pipe will be supplied as free issue materails by HNGPL)</t>
  </si>
  <si>
    <t>For MDPE pipe length Less than 100 Meter</t>
  </si>
  <si>
    <t>For MDPE pipe length greater than 100 Meter</t>
  </si>
  <si>
    <t>Installation &amp; testing of GI  1/2" Pipe All Floors (Including Installation of Risers)</t>
  </si>
  <si>
    <t xml:space="preserve">Comissioning of  GI 1/2" pipe  All floors </t>
  </si>
  <si>
    <t xml:space="preserve"> Laying of 20/ 32 mm PE 100 pipe  upto 4 Meter including testing &amp; commissioning </t>
  </si>
  <si>
    <t>No</t>
  </si>
  <si>
    <t>Supply of Transition fitting  (as per data sheet) and installtion of TF pits as per typical drawing and specification enclosed and instructions of Engineer-in-charge</t>
  </si>
  <si>
    <t xml:space="preserve">Tapping Saddle PE Pipe 32mm x PE Pipe 20mm (PE 100 SDR11) </t>
  </si>
  <si>
    <t>Supply of Tapping saddle including installation.</t>
  </si>
  <si>
    <t xml:space="preserve">Tapping Saddle PE Pipe 63mm x PE Pipe 32 mm (PE 100 SDR11) </t>
  </si>
  <si>
    <t xml:space="preserve">Tapping Saddle PE Pipe 125 mm x PE Pipe 32 mm (PE 100 SDR11) </t>
  </si>
  <si>
    <t xml:space="preserve">Tapping Saddle PE Pipe 90 mm x PE Pipe 32 mm (PE 100 SDR11) </t>
  </si>
  <si>
    <t>Installation of Commercial regulators and Metres of various sizes and capacities Excluding conversion of burners ( max upto 5). The scope of work includes supply of all items required (Only Meters and Regulators shall be provided as free issue and adoptor can be claimed as per below SOR item) and all associated works  including Pressure Gauge (RANGE 0-1 BAR-4"-DIAL SIZE) , Testing and showing the performance to the custoar, signing of joint meter records (JMR) and instructing the customer on use &amp; safety norms, complete as per specifications &amp; to satisfaction of owner/ Engineer in Charge</t>
  </si>
  <si>
    <t xml:space="preserve">Construction of Valve Pits </t>
  </si>
  <si>
    <t>Unit Rate</t>
  </si>
  <si>
    <t>Amount</t>
  </si>
  <si>
    <t>Qty</t>
  </si>
  <si>
    <t>UOM</t>
  </si>
  <si>
    <t xml:space="preserve">Carrying out the work of obtaining commercial PNG registration in all respects including singing of GSA and collection of security deposit as as per directions/instructions of engineer In charge. </t>
  </si>
  <si>
    <t>Supply, laying and installation of 2" (50 NB) Class-C Heavy Duty GI casing pipe for 32 mm PE-100 pipeline, including cutting, threading/coupling/welding as required, jointing, alignment, clamping/supporting, laying of casing pipe and pulling of 32 mm PE-100 pipe through the casing, complete in all respects as per specifications and direction of EIC.</t>
  </si>
  <si>
    <t xml:space="preserve">IN HOUSE ESTIMATE FOR LAYING OF MDPE PIPE IN HARI-KE PAURI AND BHOOPATWALA </t>
  </si>
  <si>
    <t>20 mm / 32 mm PE 100 pipe (in 2 inch dia class-C GI Casing Pipe with materail complete execpt 32 MM MDPE pipe will be supplied as free issue materail by HNGPL )</t>
  </si>
  <si>
    <t xml:space="preserve">GST @18% on above price </t>
  </si>
  <si>
    <t>Sub Total</t>
  </si>
  <si>
    <t>Sr. No.</t>
  </si>
  <si>
    <t>Description</t>
  </si>
  <si>
    <t>Total Estimated Cost (inclusive of all applicable taxes &amp; duties &amp; other levies [if any] payable by the Contractor under the Contract, or for any other cause except final GST) in Rupees</t>
  </si>
  <si>
    <t>Quoted Variation</t>
  </si>
  <si>
    <t>"INCREASE" OR "DECREASE"
(Refer sl. no. 2 below)</t>
  </si>
  <si>
    <t>Final Amount for Quote</t>
  </si>
  <si>
    <t>4 (a)</t>
  </si>
  <si>
    <t>4 (b)</t>
  </si>
  <si>
    <t xml:space="preserve"> </t>
  </si>
  <si>
    <t>Total Basic Amount</t>
  </si>
  <si>
    <t>GST @18%</t>
  </si>
  <si>
    <t>Total amount</t>
  </si>
  <si>
    <t>Note: Bidder's total price to be arrived by applying quoted %age increase/ decrease on total estimated cost given at col. No. 4(a) above.</t>
  </si>
  <si>
    <t>Notes: The % quoted by the bidder in 4(a) shall be applicable on unit price of each SOR line item of Annexure-1</t>
  </si>
  <si>
    <t>Rate of GST indicated against sl. no. 3 above is the rate in general applicable on similar nature of work. Bidder must ascertain applicability of tax and it's percentage while submiting the bid. Any errors of interpretation of applicability of taxes/ duties by Bidders shall be to their account.</t>
  </si>
  <si>
    <t>Service Accounting Codes (SAC) indicated against sl. no. 4 above is the in general applicable for similar nature of work. Bidder must ascertain correctnes of the same while submiting the bid. Any errors of the same by Bidders shall be to their account.</t>
  </si>
  <si>
    <t>Bidders are advised to quote upto two decimal places. In case of discrepency between percentage in figures &amp; words, percentage in words will prevail.</t>
  </si>
  <si>
    <t>Under Column '4a', the bidder has to indicate clearly either "INCREASE / +" or "DECREASE / - " as applicable. In case the column is left blank, it will be consdered as "DECREASE" in terms of percentage.</t>
  </si>
  <si>
    <t>Bidder need to upload the pdf copy of all excel sheet in merge file in the Financial Document indicating price break up required.</t>
  </si>
  <si>
    <t>HNGPL/COMMERCIAL-WORK/458</t>
  </si>
  <si>
    <t>HIRING A CONTRACTOR FOR COMMERCIAL/ DOMETIC CONNECTION IN WORK IN HARI-KE PAURI/ BHOOPTAWALA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</si>
</sst>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
    <numFmt numFmtId="165" formatCode="_ * #,##0_ ;_ * \-#,##0_ ;_ * &quot;-&quot;??_ ;_ @_ "/>
    <numFmt numFmtId="166" formatCode="_ * #,##0.0_ ;_ * \-#,##0.0_ ;_ * &quot;-&quot;??_ ;_ @_ "/>
  </numFmts>
  <fonts count="10" x14ac:knownFonts="1">
    <font>
      <sz val="11"/>
      <color theme="1"/>
      <name val="Calibri"/>
      <family val="2"/>
      <scheme val="minor"/>
    </font>
    <font>
      <sz val="11"/>
      <color theme="1"/>
      <name val="Times New Roman"/>
      <family val="1"/>
    </font>
    <font>
      <b/>
      <sz val="11"/>
      <color theme="1"/>
      <name val="Times New Roman"/>
      <family val="1"/>
    </font>
    <font>
      <sz val="11"/>
      <color theme="1"/>
      <name val="Calibri"/>
      <family val="2"/>
      <scheme val="minor"/>
    </font>
    <font>
      <sz val="11"/>
      <color indexed="8"/>
      <name val="Calibri"/>
      <family val="2"/>
    </font>
    <font>
      <b/>
      <sz val="11"/>
      <name val="Times New Roman"/>
      <family val="1"/>
    </font>
    <font>
      <sz val="11"/>
      <name val="Times New Roman"/>
      <family val="1"/>
    </font>
    <font>
      <b/>
      <sz val="11"/>
      <color theme="1"/>
      <name val="Calibri"/>
      <family val="2"/>
      <scheme val="minor"/>
    </font>
    <font>
      <sz val="11"/>
      <color theme="1"/>
      <name val="Arial"/>
      <family val="2"/>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3" fillId="0" borderId="0" applyFont="0" applyFill="0" applyBorder="0" applyAlignment="0" applyProtection="0"/>
    <xf numFmtId="43" fontId="3" fillId="0" borderId="0" applyFont="0" applyFill="0" applyBorder="0" applyAlignment="0" applyProtection="0"/>
    <xf numFmtId="0" fontId="4" fillId="0" borderId="0"/>
    <xf numFmtId="43" fontId="3" fillId="0" borderId="0" applyFont="0" applyFill="0" applyBorder="0" applyAlignment="0" applyProtection="0"/>
  </cellStyleXfs>
  <cellXfs count="6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1" fillId="2" borderId="0" xfId="0" applyFont="1" applyFill="1" applyAlignment="1">
      <alignment horizontal="center" vertical="center"/>
    </xf>
    <xf numFmtId="2" fontId="1" fillId="0" borderId="1" xfId="0" applyNumberFormat="1" applyFont="1" applyBorder="1" applyAlignment="1">
      <alignment horizontal="right" vertical="center"/>
    </xf>
    <xf numFmtId="2" fontId="2" fillId="0" borderId="1" xfId="0" applyNumberFormat="1" applyFont="1" applyBorder="1" applyAlignment="1">
      <alignment horizontal="right" vertical="center"/>
    </xf>
    <xf numFmtId="0" fontId="1" fillId="0" borderId="0" xfId="0" applyFont="1" applyAlignment="1">
      <alignment horizontal="right" vertical="center"/>
    </xf>
    <xf numFmtId="0" fontId="1" fillId="2" borderId="1" xfId="0" applyFont="1" applyFill="1" applyBorder="1" applyAlignment="1">
      <alignment horizontal="center" vertical="center"/>
    </xf>
    <xf numFmtId="164" fontId="1" fillId="0" borderId="1" xfId="0" applyNumberFormat="1" applyFont="1" applyBorder="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6" fillId="2" borderId="1" xfId="0" applyFont="1" applyFill="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justify" vertical="top" wrapText="1"/>
    </xf>
    <xf numFmtId="43" fontId="1" fillId="0" borderId="1" xfId="0" applyNumberFormat="1" applyFont="1" applyBorder="1" applyAlignment="1">
      <alignment horizontal="left" vertical="center"/>
    </xf>
    <xf numFmtId="0" fontId="6" fillId="0" borderId="1" xfId="0" applyFont="1" applyBorder="1" applyAlignment="1">
      <alignment horizontal="left" vertical="center" wrapText="1"/>
    </xf>
    <xf numFmtId="0" fontId="1" fillId="0" borderId="1" xfId="0" applyFont="1" applyBorder="1" applyAlignment="1">
      <alignment horizontal="center" vertical="top" wrapText="1"/>
    </xf>
    <xf numFmtId="165" fontId="1" fillId="2" borderId="1" xfId="4" applyNumberFormat="1" applyFont="1" applyFill="1" applyBorder="1" applyAlignment="1">
      <alignment horizontal="center" vertical="center"/>
    </xf>
    <xf numFmtId="2" fontId="6" fillId="2" borderId="1" xfId="4" applyNumberFormat="1" applyFont="1" applyFill="1" applyBorder="1" applyAlignment="1">
      <alignment horizontal="right" vertical="center"/>
    </xf>
    <xf numFmtId="165" fontId="6" fillId="2" borderId="1" xfId="4" applyNumberFormat="1" applyFont="1" applyFill="1" applyBorder="1" applyAlignment="1">
      <alignment horizontal="center" vertical="center"/>
    </xf>
    <xf numFmtId="0" fontId="6" fillId="2" borderId="1" xfId="0" applyFont="1" applyFill="1" applyBorder="1" applyAlignment="1">
      <alignment horizontal="left" vertical="center"/>
    </xf>
    <xf numFmtId="43" fontId="1"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166" fontId="1" fillId="0" borderId="1" xfId="0" applyNumberFormat="1" applyFont="1" applyBorder="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1" fontId="2" fillId="0" borderId="1" xfId="0" applyNumberFormat="1" applyFont="1" applyBorder="1" applyAlignment="1">
      <alignment horizontal="center" vertical="top"/>
    </xf>
    <xf numFmtId="0" fontId="2" fillId="0" borderId="1" xfId="0" applyFont="1" applyBorder="1" applyAlignment="1">
      <alignment horizontal="justify" vertical="top"/>
    </xf>
    <xf numFmtId="0" fontId="1" fillId="0" borderId="1" xfId="0" applyFont="1" applyBorder="1" applyAlignment="1">
      <alignment horizontal="center" vertical="top"/>
    </xf>
    <xf numFmtId="0" fontId="1" fillId="0" borderId="1" xfId="0" applyFont="1" applyBorder="1" applyAlignment="1">
      <alignment horizontal="justify" vertical="top"/>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8" fillId="2" borderId="1" xfId="0" applyFont="1" applyFill="1" applyBorder="1" applyAlignment="1" applyProtection="1">
      <alignment horizontal="left" vertical="center" wrapText="1"/>
    </xf>
    <xf numFmtId="4" fontId="1" fillId="0" borderId="1" xfId="0" applyNumberFormat="1" applyFont="1" applyBorder="1" applyAlignment="1" applyProtection="1">
      <alignment horizontal="center" vertical="center"/>
    </xf>
    <xf numFmtId="9" fontId="1" fillId="3" borderId="1" xfId="0" applyNumberFormat="1" applyFont="1" applyFill="1" applyBorder="1" applyAlignment="1" applyProtection="1">
      <alignment horizontal="center" vertical="center"/>
      <protection locked="0"/>
    </xf>
    <xf numFmtId="3" fontId="1" fillId="0" borderId="1" xfId="0" applyNumberFormat="1" applyFont="1" applyBorder="1" applyAlignment="1" applyProtection="1">
      <alignment horizontal="center" vertical="center"/>
    </xf>
    <xf numFmtId="0" fontId="0" fillId="0" borderId="0" xfId="0" applyAlignment="1">
      <alignment wrapText="1"/>
    </xf>
    <xf numFmtId="0" fontId="7" fillId="0" borderId="1" xfId="0" applyFont="1" applyBorder="1" applyAlignment="1" applyProtection="1">
      <alignment horizontal="center"/>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2" fillId="0" borderId="1" xfId="0" applyFont="1" applyBorder="1" applyAlignment="1" applyProtection="1">
      <alignment horizontal="left" vertical="center" wrapText="1"/>
    </xf>
    <xf numFmtId="0" fontId="1" fillId="0" borderId="1" xfId="0" applyFont="1" applyBorder="1" applyAlignment="1" applyProtection="1">
      <alignment horizontal="center"/>
    </xf>
    <xf numFmtId="0" fontId="1" fillId="0" borderId="1" xfId="0" applyFont="1" applyBorder="1" applyAlignment="1" applyProtection="1">
      <alignment horizontal="left" vertical="center" wrapText="1"/>
    </xf>
    <xf numFmtId="0" fontId="9" fillId="4" borderId="1" xfId="0" applyFont="1" applyFill="1" applyBorder="1" applyAlignment="1" applyProtection="1">
      <alignment horizontal="left"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left" vertical="center"/>
    </xf>
    <xf numFmtId="0" fontId="2" fillId="0" borderId="1" xfId="0" applyFont="1" applyBorder="1" applyAlignment="1">
      <alignment horizontal="center" vertical="center"/>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4" xfId="0" applyFont="1" applyBorder="1" applyAlignment="1">
      <alignment horizontal="right" vertical="center" wrapText="1"/>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cellXfs>
  <cellStyles count="5">
    <cellStyle name="Comma" xfId="4" builtinId="3"/>
    <cellStyle name="Comma 2" xfId="1"/>
    <cellStyle name="Comma 3" xfId="2"/>
    <cellStyle name="Excel Built-in Normal"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topLeftCell="A3" workbookViewId="0">
      <selection activeCell="D6" sqref="D6"/>
    </sheetView>
  </sheetViews>
  <sheetFormatPr defaultRowHeight="14.5" x14ac:dyDescent="0.35"/>
  <cols>
    <col min="1" max="1" width="7.08984375" bestFit="1" customWidth="1"/>
    <col min="2" max="2" width="22.6328125" customWidth="1"/>
    <col min="3" max="3" width="38.1796875" customWidth="1"/>
    <col min="4" max="4" width="25" customWidth="1"/>
    <col min="5" max="5" width="22.08984375" customWidth="1"/>
  </cols>
  <sheetData>
    <row r="1" spans="1:10" x14ac:dyDescent="0.35">
      <c r="A1" s="49" t="s">
        <v>102</v>
      </c>
      <c r="B1" s="49"/>
      <c r="C1" s="49"/>
      <c r="D1" s="49"/>
      <c r="E1" s="49"/>
    </row>
    <row r="2" spans="1:10" ht="31.5" customHeight="1" x14ac:dyDescent="0.35">
      <c r="A2" s="50" t="s">
        <v>103</v>
      </c>
      <c r="B2" s="51"/>
      <c r="C2" s="51"/>
      <c r="D2" s="51"/>
      <c r="E2" s="51"/>
    </row>
    <row r="3" spans="1:10" x14ac:dyDescent="0.35">
      <c r="A3" s="50" t="s">
        <v>83</v>
      </c>
      <c r="B3" s="50" t="s">
        <v>84</v>
      </c>
      <c r="C3" s="52" t="s">
        <v>85</v>
      </c>
      <c r="D3" s="53" t="s">
        <v>86</v>
      </c>
      <c r="E3" s="53"/>
    </row>
    <row r="4" spans="1:10" ht="70.75" customHeight="1" x14ac:dyDescent="0.35">
      <c r="A4" s="50"/>
      <c r="B4" s="50"/>
      <c r="C4" s="52"/>
      <c r="D4" s="42" t="s">
        <v>87</v>
      </c>
      <c r="E4" s="42" t="s">
        <v>88</v>
      </c>
    </row>
    <row r="5" spans="1:10" x14ac:dyDescent="0.35">
      <c r="A5" s="43">
        <v>1</v>
      </c>
      <c r="B5" s="43">
        <v>2</v>
      </c>
      <c r="C5" s="43">
        <v>3</v>
      </c>
      <c r="D5" s="43" t="s">
        <v>89</v>
      </c>
      <c r="E5" s="43" t="s">
        <v>90</v>
      </c>
    </row>
    <row r="6" spans="1:10" ht="112" x14ac:dyDescent="0.35">
      <c r="A6" s="43">
        <v>1</v>
      </c>
      <c r="B6" s="44" t="s">
        <v>103</v>
      </c>
      <c r="C6" s="45">
        <f>'PRICE BREAKUP'!F62</f>
        <v>2452250.0126599995</v>
      </c>
      <c r="D6" s="46">
        <v>0</v>
      </c>
      <c r="E6" s="45">
        <f>(C6*(1+(D6)))</f>
        <v>2452250.0126599995</v>
      </c>
      <c r="J6" t="s">
        <v>91</v>
      </c>
    </row>
    <row r="7" spans="1:10" x14ac:dyDescent="0.35">
      <c r="A7" s="56" t="s">
        <v>92</v>
      </c>
      <c r="B7" s="56"/>
      <c r="C7" s="56"/>
      <c r="D7" s="56"/>
      <c r="E7" s="47">
        <f>E6</f>
        <v>2452250.0126599995</v>
      </c>
    </row>
    <row r="8" spans="1:10" x14ac:dyDescent="0.35">
      <c r="A8" s="56" t="s">
        <v>93</v>
      </c>
      <c r="B8" s="56"/>
      <c r="C8" s="56"/>
      <c r="D8" s="56"/>
      <c r="E8" s="47">
        <f>E7*0.18</f>
        <v>441405.00227879989</v>
      </c>
    </row>
    <row r="9" spans="1:10" x14ac:dyDescent="0.35">
      <c r="A9" s="56" t="s">
        <v>94</v>
      </c>
      <c r="B9" s="56"/>
      <c r="C9" s="56"/>
      <c r="D9" s="56"/>
      <c r="E9" s="47">
        <f>E8+E7</f>
        <v>2893655.0149387997</v>
      </c>
    </row>
    <row r="10" spans="1:10" ht="14.4" customHeight="1" x14ac:dyDescent="0.35">
      <c r="A10" s="54" t="s">
        <v>95</v>
      </c>
      <c r="B10" s="54"/>
      <c r="C10" s="54"/>
      <c r="D10" s="54"/>
      <c r="E10" s="54"/>
    </row>
    <row r="11" spans="1:10" x14ac:dyDescent="0.35">
      <c r="A11" s="57" t="s">
        <v>96</v>
      </c>
      <c r="B11" s="57"/>
      <c r="C11" s="57"/>
      <c r="D11" s="57"/>
      <c r="E11" s="57"/>
    </row>
    <row r="12" spans="1:10" x14ac:dyDescent="0.35">
      <c r="A12" s="43">
        <v>1</v>
      </c>
      <c r="B12" s="54" t="s">
        <v>97</v>
      </c>
      <c r="C12" s="54"/>
      <c r="D12" s="54"/>
      <c r="E12" s="54"/>
    </row>
    <row r="13" spans="1:10" ht="47.4" customHeight="1" x14ac:dyDescent="0.35">
      <c r="A13" s="43">
        <v>2</v>
      </c>
      <c r="B13" s="54" t="s">
        <v>98</v>
      </c>
      <c r="C13" s="54"/>
      <c r="D13" s="54"/>
      <c r="E13" s="54"/>
    </row>
    <row r="14" spans="1:10" ht="28.75" customHeight="1" x14ac:dyDescent="0.35">
      <c r="A14" s="43">
        <v>3</v>
      </c>
      <c r="B14" s="54" t="s">
        <v>99</v>
      </c>
      <c r="C14" s="54"/>
      <c r="D14" s="54"/>
      <c r="E14" s="54"/>
    </row>
    <row r="15" spans="1:10" ht="33" customHeight="1" x14ac:dyDescent="0.35">
      <c r="A15" s="43">
        <v>4</v>
      </c>
      <c r="B15" s="54" t="s">
        <v>100</v>
      </c>
      <c r="C15" s="54"/>
      <c r="D15" s="54"/>
      <c r="E15" s="54"/>
    </row>
    <row r="16" spans="1:10" ht="34.25" customHeight="1" x14ac:dyDescent="0.45">
      <c r="A16" s="55" t="s">
        <v>101</v>
      </c>
      <c r="B16" s="55"/>
      <c r="C16" s="55"/>
      <c r="D16" s="55"/>
      <c r="E16" s="55"/>
    </row>
    <row r="17" spans="1:1" x14ac:dyDescent="0.35">
      <c r="A17" s="48"/>
    </row>
  </sheetData>
  <sheetProtection algorithmName="SHA-512" hashValue="nDf2wiKrWMI7dzCrQQBvzr72DmfH7C7Ykp0ECQu3Fv2p6OIBEWrAOC0y5lg+R7spwTt7v04HzXqbR6Xy7FgLXg==" saltValue="olszQVJyhwpLLREKKmXNCw==" spinCount="100000" sheet="1" objects="1" scenarios="1"/>
  <mergeCells count="16">
    <mergeCell ref="B13:E13"/>
    <mergeCell ref="B14:E14"/>
    <mergeCell ref="B15:E15"/>
    <mergeCell ref="A16:E16"/>
    <mergeCell ref="A7:D7"/>
    <mergeCell ref="A8:D8"/>
    <mergeCell ref="A9:D9"/>
    <mergeCell ref="A10:E10"/>
    <mergeCell ref="A11:E11"/>
    <mergeCell ref="B12:E12"/>
    <mergeCell ref="A1:E1"/>
    <mergeCell ref="A2:E2"/>
    <mergeCell ref="A3:A4"/>
    <mergeCell ref="B3:B4"/>
    <mergeCell ref="C3:C4"/>
    <mergeCell ref="D3:E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topLeftCell="B57" zoomScale="130" zoomScaleNormal="130" workbookViewId="0">
      <selection activeCell="F60" sqref="F60"/>
    </sheetView>
  </sheetViews>
  <sheetFormatPr defaultColWidth="9.08984375" defaultRowHeight="14" x14ac:dyDescent="0.35"/>
  <cols>
    <col min="1" max="1" width="8.90625" style="3" customWidth="1"/>
    <col min="2" max="2" width="63.6328125" style="1" customWidth="1"/>
    <col min="3" max="3" width="6.90625" style="1" bestFit="1" customWidth="1"/>
    <col min="4" max="4" width="11" style="8" bestFit="1" customWidth="1"/>
    <col min="5" max="5" width="7.1796875" style="5" customWidth="1"/>
    <col min="6" max="6" width="12.36328125" style="1" bestFit="1" customWidth="1"/>
    <col min="7" max="16384" width="9.08984375" style="1"/>
  </cols>
  <sheetData>
    <row r="1" spans="1:6" x14ac:dyDescent="0.35">
      <c r="A1" s="58" t="s">
        <v>79</v>
      </c>
      <c r="B1" s="58"/>
      <c r="C1" s="58"/>
      <c r="D1" s="58"/>
      <c r="E1" s="58"/>
      <c r="F1" s="58"/>
    </row>
    <row r="2" spans="1:6" ht="14.5" customHeight="1" x14ac:dyDescent="0.35">
      <c r="A2" s="11" t="s">
        <v>0</v>
      </c>
      <c r="B2" s="12" t="s">
        <v>1</v>
      </c>
      <c r="C2" s="12" t="s">
        <v>76</v>
      </c>
      <c r="D2" s="13" t="s">
        <v>73</v>
      </c>
      <c r="E2" s="14" t="s">
        <v>75</v>
      </c>
      <c r="F2" s="15" t="s">
        <v>74</v>
      </c>
    </row>
    <row r="3" spans="1:6" x14ac:dyDescent="0.35">
      <c r="A3" s="16">
        <v>1</v>
      </c>
      <c r="B3" s="17" t="s">
        <v>2</v>
      </c>
      <c r="C3" s="18"/>
      <c r="D3" s="19"/>
      <c r="E3" s="20"/>
      <c r="F3" s="4"/>
    </row>
    <row r="4" spans="1:6" ht="28" x14ac:dyDescent="0.35">
      <c r="A4" s="21" t="s">
        <v>4</v>
      </c>
      <c r="B4" s="22" t="s">
        <v>63</v>
      </c>
      <c r="C4" s="18" t="s">
        <v>64</v>
      </c>
      <c r="D4" s="6">
        <v>2824.24</v>
      </c>
      <c r="E4" s="20">
        <v>100</v>
      </c>
      <c r="F4" s="23">
        <f>E4*D4</f>
        <v>282424</v>
      </c>
    </row>
    <row r="5" spans="1:6" x14ac:dyDescent="0.35">
      <c r="A5" s="21" t="s">
        <v>7</v>
      </c>
      <c r="B5" s="24" t="s">
        <v>36</v>
      </c>
      <c r="C5" s="18" t="s">
        <v>6</v>
      </c>
      <c r="D5" s="6">
        <v>607.21159999999998</v>
      </c>
      <c r="E5" s="20">
        <v>1800</v>
      </c>
      <c r="F5" s="23">
        <f t="shared" ref="F5:F52" si="0">E5*D5</f>
        <v>1092980.8799999999</v>
      </c>
    </row>
    <row r="6" spans="1:6" x14ac:dyDescent="0.35">
      <c r="A6" s="21" t="s">
        <v>9</v>
      </c>
      <c r="B6" s="24" t="s">
        <v>29</v>
      </c>
      <c r="C6" s="18" t="s">
        <v>6</v>
      </c>
      <c r="D6" s="6">
        <v>670.75699999999995</v>
      </c>
      <c r="E6" s="20">
        <v>100</v>
      </c>
      <c r="F6" s="23">
        <f t="shared" si="0"/>
        <v>67075.7</v>
      </c>
    </row>
    <row r="7" spans="1:6" ht="84" x14ac:dyDescent="0.35">
      <c r="A7" s="25">
        <v>1.1000000000000001</v>
      </c>
      <c r="B7" s="22" t="s">
        <v>78</v>
      </c>
      <c r="C7" s="26"/>
      <c r="D7" s="27"/>
      <c r="E7" s="28"/>
      <c r="F7" s="28"/>
    </row>
    <row r="8" spans="1:6" ht="42" x14ac:dyDescent="0.35">
      <c r="A8" s="21" t="s">
        <v>4</v>
      </c>
      <c r="B8" s="22" t="s">
        <v>80</v>
      </c>
      <c r="C8" s="29" t="s">
        <v>6</v>
      </c>
      <c r="D8" s="27">
        <v>700</v>
      </c>
      <c r="E8" s="9">
        <v>250</v>
      </c>
      <c r="F8" s="30">
        <f t="shared" si="0"/>
        <v>175000</v>
      </c>
    </row>
    <row r="9" spans="1:6" x14ac:dyDescent="0.35">
      <c r="A9" s="21">
        <v>2</v>
      </c>
      <c r="B9" s="17" t="s">
        <v>3</v>
      </c>
      <c r="C9" s="17"/>
      <c r="D9" s="6"/>
      <c r="E9" s="20"/>
      <c r="F9" s="23">
        <f t="shared" si="0"/>
        <v>0</v>
      </c>
    </row>
    <row r="10" spans="1:6" x14ac:dyDescent="0.35">
      <c r="A10" s="21" t="s">
        <v>4</v>
      </c>
      <c r="B10" s="24" t="s">
        <v>5</v>
      </c>
      <c r="C10" s="17" t="s">
        <v>6</v>
      </c>
      <c r="D10" s="6">
        <v>282.42399999999998</v>
      </c>
      <c r="E10" s="20">
        <v>5</v>
      </c>
      <c r="F10" s="23">
        <f t="shared" si="0"/>
        <v>1412.12</v>
      </c>
    </row>
    <row r="11" spans="1:6" x14ac:dyDescent="0.35">
      <c r="A11" s="21" t="s">
        <v>7</v>
      </c>
      <c r="B11" s="18" t="s">
        <v>8</v>
      </c>
      <c r="C11" s="17" t="s">
        <v>6</v>
      </c>
      <c r="D11" s="6">
        <v>882.57499999999993</v>
      </c>
      <c r="E11" s="20">
        <v>500</v>
      </c>
      <c r="F11" s="23">
        <f t="shared" si="0"/>
        <v>441287.49999999994</v>
      </c>
    </row>
    <row r="12" spans="1:6" x14ac:dyDescent="0.35">
      <c r="A12" s="21" t="s">
        <v>9</v>
      </c>
      <c r="B12" s="18" t="s">
        <v>10</v>
      </c>
      <c r="C12" s="17" t="s">
        <v>6</v>
      </c>
      <c r="D12" s="6">
        <v>282.42399999999998</v>
      </c>
      <c r="E12" s="20">
        <v>200</v>
      </c>
      <c r="F12" s="23">
        <f t="shared" si="0"/>
        <v>56484.799999999996</v>
      </c>
    </row>
    <row r="13" spans="1:6" x14ac:dyDescent="0.35">
      <c r="A13" s="21" t="s">
        <v>11</v>
      </c>
      <c r="B13" s="18" t="s">
        <v>12</v>
      </c>
      <c r="C13" s="17" t="s">
        <v>6</v>
      </c>
      <c r="D13" s="6">
        <v>211.81799999999998</v>
      </c>
      <c r="E13" s="20">
        <v>50</v>
      </c>
      <c r="F13" s="23">
        <f t="shared" si="0"/>
        <v>10590.9</v>
      </c>
    </row>
    <row r="14" spans="1:6" ht="48" customHeight="1" x14ac:dyDescent="0.35">
      <c r="A14" s="21">
        <v>3</v>
      </c>
      <c r="B14" s="31" t="s">
        <v>65</v>
      </c>
      <c r="C14" s="17"/>
      <c r="D14" s="6"/>
      <c r="E14" s="20"/>
      <c r="F14" s="23">
        <f t="shared" si="0"/>
        <v>0</v>
      </c>
    </row>
    <row r="15" spans="1:6" x14ac:dyDescent="0.35">
      <c r="A15" s="21" t="s">
        <v>4</v>
      </c>
      <c r="B15" s="24" t="s">
        <v>37</v>
      </c>
      <c r="C15" s="17" t="s">
        <v>32</v>
      </c>
      <c r="D15" s="6">
        <v>162.39379999999997</v>
      </c>
      <c r="E15" s="20">
        <v>90</v>
      </c>
      <c r="F15" s="23">
        <f t="shared" si="0"/>
        <v>14615.441999999997</v>
      </c>
    </row>
    <row r="16" spans="1:6" x14ac:dyDescent="0.35">
      <c r="A16" s="21" t="s">
        <v>7</v>
      </c>
      <c r="B16" s="24" t="s">
        <v>38</v>
      </c>
      <c r="C16" s="17" t="s">
        <v>32</v>
      </c>
      <c r="D16" s="6">
        <v>275.36339999999996</v>
      </c>
      <c r="E16" s="20">
        <v>10</v>
      </c>
      <c r="F16" s="23">
        <f t="shared" si="0"/>
        <v>2753.6339999999996</v>
      </c>
    </row>
    <row r="17" spans="1:6" ht="15" customHeight="1" x14ac:dyDescent="0.35">
      <c r="A17" s="21">
        <v>4</v>
      </c>
      <c r="B17" s="31" t="s">
        <v>39</v>
      </c>
      <c r="C17" s="17"/>
      <c r="D17" s="6"/>
      <c r="E17" s="20"/>
      <c r="F17" s="23">
        <f t="shared" si="0"/>
        <v>0</v>
      </c>
    </row>
    <row r="18" spans="1:6" ht="28" x14ac:dyDescent="0.35">
      <c r="A18" s="21" t="s">
        <v>4</v>
      </c>
      <c r="B18" s="24" t="s">
        <v>61</v>
      </c>
      <c r="C18" s="17" t="s">
        <v>43</v>
      </c>
      <c r="D18" s="6">
        <v>282.42399999999998</v>
      </c>
      <c r="E18" s="20">
        <v>50</v>
      </c>
      <c r="F18" s="23">
        <f t="shared" si="0"/>
        <v>14121.199999999999</v>
      </c>
    </row>
    <row r="19" spans="1:6" x14ac:dyDescent="0.35">
      <c r="A19" s="21" t="s">
        <v>7</v>
      </c>
      <c r="B19" s="24" t="s">
        <v>62</v>
      </c>
      <c r="C19" s="17" t="s">
        <v>43</v>
      </c>
      <c r="D19" s="6">
        <v>21.181799999999999</v>
      </c>
      <c r="E19" s="20">
        <v>50</v>
      </c>
      <c r="F19" s="23">
        <f t="shared" si="0"/>
        <v>1059.0899999999999</v>
      </c>
    </row>
    <row r="20" spans="1:6" ht="28" x14ac:dyDescent="0.35">
      <c r="A20" s="21" t="s">
        <v>9</v>
      </c>
      <c r="B20" s="24" t="s">
        <v>40</v>
      </c>
      <c r="C20" s="17" t="s">
        <v>43</v>
      </c>
      <c r="D20" s="6">
        <v>317.72699999999998</v>
      </c>
      <c r="E20" s="20">
        <v>100</v>
      </c>
      <c r="F20" s="23">
        <f t="shared" si="0"/>
        <v>31772.699999999997</v>
      </c>
    </row>
    <row r="21" spans="1:6" x14ac:dyDescent="0.35">
      <c r="A21" s="21" t="s">
        <v>11</v>
      </c>
      <c r="B21" s="24" t="s">
        <v>41</v>
      </c>
      <c r="C21" s="17" t="s">
        <v>43</v>
      </c>
      <c r="D21" s="6">
        <v>21.181799999999999</v>
      </c>
      <c r="E21" s="20">
        <v>100</v>
      </c>
      <c r="F21" s="23">
        <f t="shared" si="0"/>
        <v>2118.1799999999998</v>
      </c>
    </row>
    <row r="22" spans="1:6" ht="15" customHeight="1" x14ac:dyDescent="0.35">
      <c r="A22" s="21">
        <v>5</v>
      </c>
      <c r="B22" s="31" t="s">
        <v>39</v>
      </c>
      <c r="C22" s="17"/>
      <c r="D22" s="6"/>
      <c r="E22" s="20"/>
      <c r="F22" s="23">
        <f t="shared" si="0"/>
        <v>0</v>
      </c>
    </row>
    <row r="23" spans="1:6" ht="28" x14ac:dyDescent="0.35">
      <c r="A23" s="21" t="s">
        <v>4</v>
      </c>
      <c r="B23" s="24" t="s">
        <v>58</v>
      </c>
      <c r="C23" s="17" t="s">
        <v>43</v>
      </c>
      <c r="D23" s="6">
        <v>249.94523999999998</v>
      </c>
      <c r="E23" s="20">
        <v>50</v>
      </c>
      <c r="F23" s="23">
        <f t="shared" si="0"/>
        <v>12497.261999999999</v>
      </c>
    </row>
    <row r="24" spans="1:6" x14ac:dyDescent="0.35">
      <c r="A24" s="21" t="s">
        <v>7</v>
      </c>
      <c r="B24" s="24" t="s">
        <v>42</v>
      </c>
      <c r="C24" s="17" t="s">
        <v>43</v>
      </c>
      <c r="D24" s="6">
        <v>25.41816</v>
      </c>
      <c r="E24" s="20">
        <v>50</v>
      </c>
      <c r="F24" s="23">
        <f t="shared" si="0"/>
        <v>1270.9079999999999</v>
      </c>
    </row>
    <row r="25" spans="1:6" x14ac:dyDescent="0.35">
      <c r="A25" s="21">
        <v>6</v>
      </c>
      <c r="B25" s="17" t="s">
        <v>52</v>
      </c>
      <c r="C25" s="17"/>
      <c r="D25" s="6"/>
      <c r="E25" s="20"/>
      <c r="F25" s="23">
        <f t="shared" si="0"/>
        <v>0</v>
      </c>
    </row>
    <row r="26" spans="1:6" ht="56" hidden="1" x14ac:dyDescent="0.35">
      <c r="A26" s="21"/>
      <c r="B26" s="24" t="s">
        <v>53</v>
      </c>
      <c r="C26" s="17"/>
      <c r="D26" s="6"/>
      <c r="E26" s="20">
        <v>0</v>
      </c>
      <c r="F26" s="23">
        <f t="shared" si="0"/>
        <v>0</v>
      </c>
    </row>
    <row r="27" spans="1:6" x14ac:dyDescent="0.35">
      <c r="A27" s="21" t="s">
        <v>4</v>
      </c>
      <c r="B27" s="18" t="s">
        <v>54</v>
      </c>
      <c r="C27" s="17" t="s">
        <v>13</v>
      </c>
      <c r="D27" s="6">
        <v>2140.7739199999996</v>
      </c>
      <c r="E27" s="20">
        <v>2</v>
      </c>
      <c r="F27" s="23">
        <f t="shared" si="0"/>
        <v>4281.5478399999993</v>
      </c>
    </row>
    <row r="28" spans="1:6" x14ac:dyDescent="0.35">
      <c r="A28" s="21" t="s">
        <v>7</v>
      </c>
      <c r="B28" s="18" t="s">
        <v>55</v>
      </c>
      <c r="C28" s="17" t="s">
        <v>13</v>
      </c>
      <c r="D28" s="6">
        <v>4336.6205199999995</v>
      </c>
      <c r="E28" s="20">
        <v>1</v>
      </c>
      <c r="F28" s="23">
        <f t="shared" si="0"/>
        <v>4336.6205199999995</v>
      </c>
    </row>
    <row r="29" spans="1:6" x14ac:dyDescent="0.35">
      <c r="A29" s="21">
        <v>7</v>
      </c>
      <c r="B29" s="31" t="s">
        <v>72</v>
      </c>
      <c r="C29" s="17"/>
      <c r="D29" s="6"/>
      <c r="E29" s="20"/>
      <c r="F29" s="23">
        <f t="shared" si="0"/>
        <v>0</v>
      </c>
    </row>
    <row r="30" spans="1:6" x14ac:dyDescent="0.35">
      <c r="A30" s="21" t="s">
        <v>4</v>
      </c>
      <c r="B30" s="18" t="s">
        <v>56</v>
      </c>
      <c r="C30" s="17" t="s">
        <v>13</v>
      </c>
      <c r="D30" s="6">
        <v>14121.199999999999</v>
      </c>
      <c r="E30" s="20">
        <v>3</v>
      </c>
      <c r="F30" s="23">
        <f t="shared" si="0"/>
        <v>42363.6</v>
      </c>
    </row>
    <row r="31" spans="1:6" x14ac:dyDescent="0.35">
      <c r="A31" s="21">
        <v>8</v>
      </c>
      <c r="B31" s="17" t="s">
        <v>14</v>
      </c>
      <c r="C31" s="17"/>
      <c r="D31" s="6"/>
      <c r="E31" s="20"/>
      <c r="F31" s="23">
        <f t="shared" si="0"/>
        <v>0</v>
      </c>
    </row>
    <row r="32" spans="1:6" x14ac:dyDescent="0.35">
      <c r="A32" s="32" t="s">
        <v>4</v>
      </c>
      <c r="B32" s="18" t="s">
        <v>15</v>
      </c>
      <c r="C32" s="17" t="s">
        <v>13</v>
      </c>
      <c r="D32" s="6">
        <v>423.63599999999997</v>
      </c>
      <c r="E32" s="20">
        <v>50</v>
      </c>
      <c r="F32" s="23">
        <f t="shared" si="0"/>
        <v>21181.8</v>
      </c>
    </row>
    <row r="33" spans="1:6" x14ac:dyDescent="0.35">
      <c r="A33" s="32" t="s">
        <v>7</v>
      </c>
      <c r="B33" s="24" t="s">
        <v>16</v>
      </c>
      <c r="C33" s="17" t="s">
        <v>13</v>
      </c>
      <c r="D33" s="6">
        <v>247.12099999999998</v>
      </c>
      <c r="E33" s="20">
        <v>50</v>
      </c>
      <c r="F33" s="23">
        <f t="shared" si="0"/>
        <v>12356.05</v>
      </c>
    </row>
    <row r="34" spans="1:6" x14ac:dyDescent="0.35">
      <c r="A34" s="21">
        <v>9</v>
      </c>
      <c r="B34" s="17" t="s">
        <v>17</v>
      </c>
      <c r="C34" s="17"/>
      <c r="D34" s="6"/>
      <c r="E34" s="20"/>
      <c r="F34" s="23">
        <f t="shared" si="0"/>
        <v>0</v>
      </c>
    </row>
    <row r="35" spans="1:6" ht="56" x14ac:dyDescent="0.35">
      <c r="A35" s="32" t="s">
        <v>4</v>
      </c>
      <c r="B35" s="24" t="s">
        <v>18</v>
      </c>
      <c r="C35" s="18" t="s">
        <v>19</v>
      </c>
      <c r="D35" s="6">
        <v>600.15099999999995</v>
      </c>
      <c r="E35" s="20">
        <v>30</v>
      </c>
      <c r="F35" s="23">
        <f t="shared" si="0"/>
        <v>18004.53</v>
      </c>
    </row>
    <row r="36" spans="1:6" ht="112" x14ac:dyDescent="0.35">
      <c r="A36" s="32" t="s">
        <v>7</v>
      </c>
      <c r="B36" s="24" t="s">
        <v>20</v>
      </c>
      <c r="C36" s="24" t="s">
        <v>21</v>
      </c>
      <c r="D36" s="6">
        <v>1553.3319999999999</v>
      </c>
      <c r="E36" s="20">
        <v>20</v>
      </c>
      <c r="F36" s="23">
        <f t="shared" si="0"/>
        <v>31066.639999999999</v>
      </c>
    </row>
    <row r="37" spans="1:6" ht="28" x14ac:dyDescent="0.35">
      <c r="A37" s="21">
        <v>10</v>
      </c>
      <c r="B37" s="33" t="s">
        <v>51</v>
      </c>
      <c r="C37" s="4"/>
      <c r="D37" s="6"/>
      <c r="E37" s="20"/>
      <c r="F37" s="23">
        <f t="shared" si="0"/>
        <v>0</v>
      </c>
    </row>
    <row r="38" spans="1:6" x14ac:dyDescent="0.35">
      <c r="A38" s="32" t="s">
        <v>4</v>
      </c>
      <c r="B38" s="34" t="s">
        <v>59</v>
      </c>
      <c r="C38" s="4" t="s">
        <v>44</v>
      </c>
      <c r="D38" s="6">
        <v>8508</v>
      </c>
      <c r="E38" s="20">
        <v>2</v>
      </c>
      <c r="F38" s="23">
        <f t="shared" si="0"/>
        <v>17016</v>
      </c>
    </row>
    <row r="39" spans="1:6" x14ac:dyDescent="0.35">
      <c r="A39" s="32" t="s">
        <v>7</v>
      </c>
      <c r="B39" s="34" t="s">
        <v>60</v>
      </c>
      <c r="C39" s="4" t="s">
        <v>44</v>
      </c>
      <c r="D39" s="10">
        <v>9941.3247999999985</v>
      </c>
      <c r="E39" s="20">
        <v>1</v>
      </c>
      <c r="F39" s="35">
        <f t="shared" si="0"/>
        <v>9941.3247999999985</v>
      </c>
    </row>
    <row r="40" spans="1:6" ht="28" x14ac:dyDescent="0.35">
      <c r="A40" s="21">
        <v>11</v>
      </c>
      <c r="B40" s="33" t="s">
        <v>22</v>
      </c>
      <c r="C40" s="4" t="s">
        <v>44</v>
      </c>
      <c r="D40" s="10">
        <v>1906.3619999999999</v>
      </c>
      <c r="E40" s="20">
        <v>2</v>
      </c>
      <c r="F40" s="35">
        <f t="shared" si="0"/>
        <v>3812.7239999999997</v>
      </c>
    </row>
    <row r="41" spans="1:6" x14ac:dyDescent="0.35">
      <c r="A41" s="36">
        <v>12</v>
      </c>
      <c r="B41" s="37" t="s">
        <v>23</v>
      </c>
      <c r="C41" s="29" t="s">
        <v>24</v>
      </c>
      <c r="D41" s="6">
        <v>105.90899999999999</v>
      </c>
      <c r="E41" s="20">
        <v>50</v>
      </c>
      <c r="F41" s="23">
        <f t="shared" si="0"/>
        <v>5295.45</v>
      </c>
    </row>
    <row r="42" spans="1:6" x14ac:dyDescent="0.35">
      <c r="A42" s="21">
        <v>13</v>
      </c>
      <c r="B42" s="17" t="s">
        <v>57</v>
      </c>
      <c r="C42" s="18"/>
      <c r="D42" s="6"/>
      <c r="E42" s="20"/>
      <c r="F42" s="23">
        <f t="shared" si="0"/>
        <v>0</v>
      </c>
    </row>
    <row r="43" spans="1:6" ht="126" x14ac:dyDescent="0.35">
      <c r="A43" s="32" t="s">
        <v>4</v>
      </c>
      <c r="B43" s="24" t="s">
        <v>71</v>
      </c>
      <c r="C43" s="18" t="s">
        <v>13</v>
      </c>
      <c r="D43" s="10">
        <v>3389.0879999999997</v>
      </c>
      <c r="E43" s="20">
        <v>2</v>
      </c>
      <c r="F43" s="23">
        <f t="shared" si="0"/>
        <v>6778.1759999999995</v>
      </c>
    </row>
    <row r="44" spans="1:6" x14ac:dyDescent="0.35">
      <c r="A44" s="21">
        <v>14</v>
      </c>
      <c r="B44" s="31" t="s">
        <v>25</v>
      </c>
      <c r="C44" s="18"/>
      <c r="D44" s="6"/>
      <c r="E44" s="20"/>
      <c r="F44" s="23">
        <f t="shared" si="0"/>
        <v>0</v>
      </c>
    </row>
    <row r="45" spans="1:6" x14ac:dyDescent="0.35">
      <c r="A45" s="32" t="s">
        <v>4</v>
      </c>
      <c r="B45" s="18" t="s">
        <v>26</v>
      </c>
      <c r="C45" s="18" t="s">
        <v>13</v>
      </c>
      <c r="D45" s="6">
        <v>176.51499999999999</v>
      </c>
      <c r="E45" s="20">
        <v>30</v>
      </c>
      <c r="F45" s="23">
        <f t="shared" si="0"/>
        <v>5295.45</v>
      </c>
    </row>
    <row r="46" spans="1:6" x14ac:dyDescent="0.35">
      <c r="A46" s="32" t="s">
        <v>7</v>
      </c>
      <c r="B46" s="24" t="s">
        <v>27</v>
      </c>
      <c r="C46" s="18" t="s">
        <v>13</v>
      </c>
      <c r="D46" s="6">
        <v>271.8331</v>
      </c>
      <c r="E46" s="20">
        <v>10</v>
      </c>
      <c r="F46" s="23">
        <f t="shared" si="0"/>
        <v>2718.3310000000001</v>
      </c>
    </row>
    <row r="47" spans="1:6" x14ac:dyDescent="0.35">
      <c r="A47" s="32" t="s">
        <v>9</v>
      </c>
      <c r="B47" s="24" t="s">
        <v>28</v>
      </c>
      <c r="C47" s="18" t="s">
        <v>13</v>
      </c>
      <c r="D47" s="6">
        <v>423.63599999999997</v>
      </c>
      <c r="E47" s="20">
        <v>2</v>
      </c>
      <c r="F47" s="23">
        <f t="shared" si="0"/>
        <v>847.27199999999993</v>
      </c>
    </row>
    <row r="48" spans="1:6" x14ac:dyDescent="0.35">
      <c r="A48" s="21">
        <v>15</v>
      </c>
      <c r="B48" s="31" t="s">
        <v>30</v>
      </c>
      <c r="C48" s="18" t="s">
        <v>31</v>
      </c>
      <c r="D48" s="6">
        <v>317.72699999999998</v>
      </c>
      <c r="E48" s="20">
        <v>10</v>
      </c>
      <c r="F48" s="23">
        <f t="shared" si="0"/>
        <v>3177.2699999999995</v>
      </c>
    </row>
    <row r="49" spans="1:6" ht="56" x14ac:dyDescent="0.35">
      <c r="A49" s="21">
        <v>16</v>
      </c>
      <c r="B49" s="31" t="s">
        <v>45</v>
      </c>
      <c r="C49" s="18"/>
      <c r="D49" s="6"/>
      <c r="E49" s="20"/>
      <c r="F49" s="23">
        <f t="shared" si="0"/>
        <v>0</v>
      </c>
    </row>
    <row r="50" spans="1:6" ht="28" x14ac:dyDescent="0.35">
      <c r="A50" s="32" t="s">
        <v>4</v>
      </c>
      <c r="B50" s="34" t="s">
        <v>34</v>
      </c>
      <c r="C50" s="17" t="s">
        <v>43</v>
      </c>
      <c r="D50" s="6">
        <v>847.27199999999993</v>
      </c>
      <c r="E50" s="20">
        <v>5</v>
      </c>
      <c r="F50" s="23">
        <f t="shared" si="0"/>
        <v>4236.3599999999997</v>
      </c>
    </row>
    <row r="51" spans="1:6" ht="28" x14ac:dyDescent="0.35">
      <c r="A51" s="32" t="s">
        <v>7</v>
      </c>
      <c r="B51" s="34" t="s">
        <v>35</v>
      </c>
      <c r="C51" s="17" t="s">
        <v>43</v>
      </c>
      <c r="D51" s="6">
        <v>1059.0899999999999</v>
      </c>
      <c r="E51" s="20">
        <v>10</v>
      </c>
      <c r="F51" s="23">
        <f t="shared" si="0"/>
        <v>10590.9</v>
      </c>
    </row>
    <row r="52" spans="1:6" s="2" customFormat="1" ht="28" x14ac:dyDescent="0.35">
      <c r="A52" s="21">
        <v>17</v>
      </c>
      <c r="B52" s="31" t="s">
        <v>49</v>
      </c>
      <c r="C52" s="17"/>
      <c r="D52" s="7"/>
      <c r="E52" s="20"/>
      <c r="F52" s="23">
        <f t="shared" si="0"/>
        <v>0</v>
      </c>
    </row>
    <row r="53" spans="1:6" x14ac:dyDescent="0.35">
      <c r="A53" s="32" t="s">
        <v>4</v>
      </c>
      <c r="B53" s="18" t="s">
        <v>46</v>
      </c>
      <c r="C53" s="18" t="s">
        <v>50</v>
      </c>
      <c r="D53" s="6">
        <v>1267.3777</v>
      </c>
      <c r="E53" s="20">
        <v>2</v>
      </c>
      <c r="F53" s="23">
        <f t="shared" ref="F53:F61" si="1">E53*D53</f>
        <v>2534.7554</v>
      </c>
    </row>
    <row r="54" spans="1:6" x14ac:dyDescent="0.35">
      <c r="A54" s="32" t="s">
        <v>7</v>
      </c>
      <c r="B54" s="18" t="s">
        <v>47</v>
      </c>
      <c r="C54" s="18" t="s">
        <v>50</v>
      </c>
      <c r="D54" s="6">
        <v>1408.5897</v>
      </c>
      <c r="E54" s="20">
        <v>2</v>
      </c>
      <c r="F54" s="23">
        <f t="shared" si="1"/>
        <v>2817.1794</v>
      </c>
    </row>
    <row r="55" spans="1:6" x14ac:dyDescent="0.35">
      <c r="A55" s="32" t="s">
        <v>9</v>
      </c>
      <c r="B55" s="18" t="s">
        <v>48</v>
      </c>
      <c r="C55" s="18" t="s">
        <v>50</v>
      </c>
      <c r="D55" s="6">
        <v>2114.6496999999999</v>
      </c>
      <c r="E55" s="20">
        <v>1</v>
      </c>
      <c r="F55" s="23">
        <f t="shared" si="1"/>
        <v>2114.6496999999999</v>
      </c>
    </row>
    <row r="56" spans="1:6" x14ac:dyDescent="0.35">
      <c r="A56" s="38">
        <v>18</v>
      </c>
      <c r="B56" s="39" t="s">
        <v>67</v>
      </c>
      <c r="C56" s="40"/>
      <c r="D56" s="6"/>
      <c r="E56" s="20"/>
      <c r="F56" s="23">
        <f t="shared" si="1"/>
        <v>0</v>
      </c>
    </row>
    <row r="57" spans="1:6" x14ac:dyDescent="0.35">
      <c r="A57" s="32" t="s">
        <v>4</v>
      </c>
      <c r="B57" s="41" t="s">
        <v>66</v>
      </c>
      <c r="C57" s="40" t="s">
        <v>13</v>
      </c>
      <c r="D57" s="6">
        <v>247.12099999999998</v>
      </c>
      <c r="E57" s="20">
        <v>100</v>
      </c>
      <c r="F57" s="23">
        <f t="shared" si="1"/>
        <v>24712.1</v>
      </c>
    </row>
    <row r="58" spans="1:6" x14ac:dyDescent="0.35">
      <c r="A58" s="32" t="s">
        <v>7</v>
      </c>
      <c r="B58" s="41" t="s">
        <v>68</v>
      </c>
      <c r="C58" s="40" t="s">
        <v>13</v>
      </c>
      <c r="D58" s="6">
        <v>338.90879999999999</v>
      </c>
      <c r="E58" s="20">
        <v>5</v>
      </c>
      <c r="F58" s="23">
        <f t="shared" si="1"/>
        <v>1694.5439999999999</v>
      </c>
    </row>
    <row r="59" spans="1:6" x14ac:dyDescent="0.35">
      <c r="A59" s="32" t="s">
        <v>9</v>
      </c>
      <c r="B59" s="41" t="s">
        <v>70</v>
      </c>
      <c r="C59" s="40" t="s">
        <v>13</v>
      </c>
      <c r="D59" s="6">
        <v>617.80250000000001</v>
      </c>
      <c r="E59" s="20">
        <v>2</v>
      </c>
      <c r="F59" s="23">
        <f t="shared" si="1"/>
        <v>1235.605</v>
      </c>
    </row>
    <row r="60" spans="1:6" x14ac:dyDescent="0.35">
      <c r="A60" s="32" t="s">
        <v>11</v>
      </c>
      <c r="B60" s="41" t="s">
        <v>69</v>
      </c>
      <c r="C60" s="40" t="s">
        <v>13</v>
      </c>
      <c r="D60" s="6">
        <v>688.4085</v>
      </c>
      <c r="E60" s="20">
        <v>2</v>
      </c>
      <c r="F60" s="23">
        <f t="shared" si="1"/>
        <v>1376.817</v>
      </c>
    </row>
    <row r="61" spans="1:6" ht="42" x14ac:dyDescent="0.35">
      <c r="A61" s="38">
        <v>19</v>
      </c>
      <c r="B61" s="41" t="s">
        <v>77</v>
      </c>
      <c r="C61" s="40" t="s">
        <v>13</v>
      </c>
      <c r="D61" s="6">
        <v>1000</v>
      </c>
      <c r="E61" s="20">
        <v>5</v>
      </c>
      <c r="F61" s="23">
        <f t="shared" si="1"/>
        <v>5000</v>
      </c>
    </row>
    <row r="62" spans="1:6" ht="14.5" customHeight="1" x14ac:dyDescent="0.35">
      <c r="A62" s="59" t="s">
        <v>82</v>
      </c>
      <c r="B62" s="60"/>
      <c r="C62" s="60"/>
      <c r="D62" s="60"/>
      <c r="E62" s="61"/>
      <c r="F62" s="23">
        <f>SUM(F4:F61)</f>
        <v>2452250.0126599995</v>
      </c>
    </row>
    <row r="63" spans="1:6" ht="14.5" customHeight="1" x14ac:dyDescent="0.35">
      <c r="A63" s="62" t="s">
        <v>81</v>
      </c>
      <c r="B63" s="63"/>
      <c r="C63" s="63"/>
      <c r="D63" s="63"/>
      <c r="E63" s="64"/>
      <c r="F63" s="23">
        <f>F62*0.18</f>
        <v>441405.00227879989</v>
      </c>
    </row>
    <row r="64" spans="1:6" ht="14.5" customHeight="1" x14ac:dyDescent="0.35">
      <c r="A64" s="59" t="s">
        <v>33</v>
      </c>
      <c r="B64" s="60"/>
      <c r="C64" s="60"/>
      <c r="D64" s="60"/>
      <c r="E64" s="61"/>
      <c r="F64" s="23">
        <f>F63+F62</f>
        <v>2893655.0149387997</v>
      </c>
    </row>
  </sheetData>
  <mergeCells count="4">
    <mergeCell ref="A1:F1"/>
    <mergeCell ref="A62:E62"/>
    <mergeCell ref="A63:E63"/>
    <mergeCell ref="A64:E64"/>
  </mergeCells>
  <pageMargins left="0.23622047244094488" right="3.937007874015748E-2" top="0.74803149606299213" bottom="0.74803149606299213" header="0.31496062992125984" footer="0.31496062992125984"/>
  <pageSetup paperSize="9" scale="82" fitToHeight="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PRICE BREAKUP</vt:lpstr>
      <vt:lpstr>Summary!Print_Area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HP-PC</dc:creator>
  <cp:lastModifiedBy>Sunil Sharma</cp:lastModifiedBy>
  <cp:lastPrinted>2026-09-26T11:52:00Z</cp:lastPrinted>
  <dcterms:created xsi:type="dcterms:W3CDTF">2022-07-14T06:37:07Z</dcterms:created>
  <dcterms:modified xsi:type="dcterms:W3CDTF">2026-09-29T13:33:14Z</dcterms:modified>
</cp:coreProperties>
</file>